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4220" windowHeight="90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6" i="1" l="1"/>
  <c r="H24" i="1" l="1"/>
  <c r="H35" i="1"/>
  <c r="H12" i="1" l="1"/>
  <c r="H50" i="1" l="1"/>
  <c r="H7" i="1"/>
  <c r="H47" i="1"/>
  <c r="H41" i="1" s="1"/>
  <c r="H38" i="1"/>
  <c r="H37" i="1" l="1"/>
  <c r="F37" i="1"/>
  <c r="F7" i="1"/>
  <c r="F41" i="1" l="1"/>
  <c r="F24" i="1"/>
  <c r="F12" i="1"/>
  <c r="F6" i="1" l="1"/>
</calcChain>
</file>

<file path=xl/sharedStrings.xml><?xml version="1.0" encoding="utf-8"?>
<sst xmlns="http://schemas.openxmlformats.org/spreadsheetml/2006/main" count="245" uniqueCount="147">
  <si>
    <t>1.1</t>
  </si>
  <si>
    <t>км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</si>
  <si>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</si>
  <si>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</si>
  <si>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</si>
  <si>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</si>
  <si>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</si>
  <si>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</si>
  <si>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</si>
  <si>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</si>
  <si>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</si>
  <si>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</si>
  <si>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</si>
  <si>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</si>
  <si>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</si>
  <si>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</si>
  <si>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</t>
  </si>
  <si>
    <t>3.1</t>
  </si>
  <si>
    <t>4</t>
  </si>
  <si>
    <t>4.1</t>
  </si>
  <si>
    <t>4.2</t>
  </si>
  <si>
    <t>5</t>
  </si>
  <si>
    <t>5.1</t>
  </si>
  <si>
    <t>5.2</t>
  </si>
  <si>
    <t>5.3</t>
  </si>
  <si>
    <t>3.2</t>
  </si>
  <si>
    <t>3.3</t>
  </si>
  <si>
    <t>3.4</t>
  </si>
  <si>
    <t>3.5</t>
  </si>
  <si>
    <t>3.6</t>
  </si>
  <si>
    <t>4.3</t>
  </si>
  <si>
    <t>услуга</t>
  </si>
  <si>
    <t>Закуп терминалов защит и панелей управления (перенесено с 2019г.)</t>
  </si>
  <si>
    <t>Закуп силовых трансформаторов для реконструкции ПС "Новая"</t>
  </si>
  <si>
    <t>1.4</t>
  </si>
  <si>
    <t>6</t>
  </si>
  <si>
    <t>5.4</t>
  </si>
  <si>
    <t>5.5</t>
  </si>
  <si>
    <t>5.6</t>
  </si>
  <si>
    <t>5.7</t>
  </si>
  <si>
    <t>3.7</t>
  </si>
  <si>
    <t>3.8</t>
  </si>
  <si>
    <t>3.9</t>
  </si>
  <si>
    <t>6.1</t>
  </si>
  <si>
    <t>6.2</t>
  </si>
  <si>
    <t>5.8</t>
  </si>
  <si>
    <t>3.10</t>
  </si>
  <si>
    <t>3.11</t>
  </si>
  <si>
    <t>3.12</t>
  </si>
  <si>
    <t>Астана-АЭК "АҚ-ның 2020 жылға арналған бекітілген инвестициялық бағдарламасының 4 тоқсандағы орындалу барысы туралы ақпарат</t>
  </si>
  <si>
    <t>Іс-шаралар</t>
  </si>
  <si>
    <t>Өлшем бірлігі</t>
  </si>
  <si>
    <t>№ р/п</t>
  </si>
  <si>
    <t>Саны</t>
  </si>
  <si>
    <t xml:space="preserve">Инвестиция сомасы мың теңге </t>
  </si>
  <si>
    <t>Нақты орындалуы</t>
  </si>
  <si>
    <t>Инвестиция сомасы мың теңге</t>
  </si>
  <si>
    <t>Орналасқан жері</t>
  </si>
  <si>
    <t>Орындалу кезеңі</t>
  </si>
  <si>
    <t>Орындалу мерзімі</t>
  </si>
  <si>
    <t xml:space="preserve">4-тоқсан </t>
  </si>
  <si>
    <t>ЖАЛПЫ</t>
  </si>
  <si>
    <t>Электр желілерін ірілендіре отырып қайта құру, оның ішінде::</t>
  </si>
  <si>
    <t>дана</t>
  </si>
  <si>
    <t>бірлік</t>
  </si>
  <si>
    <t>Есіл</t>
  </si>
  <si>
    <t>қала бойынша</t>
  </si>
  <si>
    <t>желтоқсан</t>
  </si>
  <si>
    <t>қазан-желтоқсан</t>
  </si>
  <si>
    <t>қазан</t>
  </si>
  <si>
    <t>қараша</t>
  </si>
  <si>
    <t>қазан-қараша</t>
  </si>
  <si>
    <t>келісім орындалды</t>
  </si>
  <si>
    <t>келісім орындалды, монтаждау жасалды</t>
  </si>
  <si>
    <t xml:space="preserve">Алматы, </t>
  </si>
  <si>
    <t>Алматы</t>
  </si>
  <si>
    <t>жұмыс</t>
  </si>
  <si>
    <t>есептеу нүктесі</t>
  </si>
  <si>
    <t>жиын.</t>
  </si>
  <si>
    <t>Сарыарқа, Есіл, Алматы</t>
  </si>
  <si>
    <t>Сарыарқа</t>
  </si>
  <si>
    <t>Алматы, Сарыарқа, Есіл</t>
  </si>
  <si>
    <t xml:space="preserve">Сарыарқа </t>
  </si>
  <si>
    <t>Байконурский
Сарыарқа,</t>
  </si>
  <si>
    <t>қала бойынша орналасқан ШС-да</t>
  </si>
  <si>
    <t>қала бойынша орналасқан ҮШС-де</t>
  </si>
  <si>
    <t>Алматы, Сарыарқа, Байқоңыр, Есіл</t>
  </si>
  <si>
    <t>ақпан</t>
  </si>
  <si>
    <t>қыркүйек</t>
  </si>
  <si>
    <t>қыркүйек-қазан</t>
  </si>
  <si>
    <t>маусым</t>
  </si>
  <si>
    <t>шілде-желтоқсан</t>
  </si>
  <si>
    <t>шілде-қыркүйек</t>
  </si>
  <si>
    <t>маусым-тамыз</t>
  </si>
  <si>
    <t>мамыр-тамыз</t>
  </si>
  <si>
    <t>мамыр-қыркүйек</t>
  </si>
  <si>
    <t>түзетуге жіберілді</t>
  </si>
  <si>
    <t>жұмыстар орындалды</t>
  </si>
  <si>
    <t>жеткізуші шарттық міндеттемелерді орындамаған</t>
  </si>
  <si>
    <t>келісім орындалды, ҚМЖ аяқталды</t>
  </si>
  <si>
    <t>орындалды</t>
  </si>
  <si>
    <t>КТШС-1504 және КТШС-1505 орнына жаңа БКТШС-593-2х630 кВА 10/0,4 кВ желілерін қайта толтыра отырып монтаждау</t>
  </si>
  <si>
    <t>ҮШС, ТШС, КТШС қайта құру</t>
  </si>
  <si>
    <t>ӘЖ-0,4 кВ қайта құру</t>
  </si>
  <si>
    <t>ӘЖ-10кВ қайта құру</t>
  </si>
  <si>
    <t>Ескірген жабдықты ауыстыру, оның ішінде:</t>
  </si>
  <si>
    <t>Беткі шкафтарды ауыстыру</t>
  </si>
  <si>
    <t>ҮШС-дегі жабдықты ауыстыру</t>
  </si>
  <si>
    <t>ТШС-дегі жабдықты ауыстыру</t>
  </si>
  <si>
    <t>БКТШСН-дағы КТШС ауыстыру</t>
  </si>
  <si>
    <t>КТШСН-дағы КТШС ауыстыру</t>
  </si>
  <si>
    <t>КЖ-10кВ ауыстыру</t>
  </si>
  <si>
    <t>КЖ-0,4 кВ ауыстыру</t>
  </si>
  <si>
    <t>150А/сағ аккумулятор батареясын ауыстыру</t>
  </si>
  <si>
    <t>Түзеткіш құрылғына ауыстыру</t>
  </si>
  <si>
    <t>Дизель-генераторлық құрылғыны сатып алу (2019 жылдан бері кейінге қалдырылды)</t>
  </si>
  <si>
    <t>Кірістірілген тоқ трансформаторларын ауыстыру (2019 жылдан бері кейінге қалдырылды)</t>
  </si>
  <si>
    <t>Релелік қорғау, оның ішінде:</t>
  </si>
  <si>
    <t>Smart Grid (Ақылды қала) SCADA/DMS/OMS жүйесін интеграциялау</t>
  </si>
  <si>
    <t>КҮҚ 10 кВ-ға қорғау терминалдарын жеткізу және монтаждау бөлігінде "Жұлдыз" ШС жаңарту</t>
  </si>
  <si>
    <t>КҮҚ 10 кВ-ға қорғау терминалдарын жеткізу және монтаждау бөлігінде "Заречная" ШС жаңарту</t>
  </si>
  <si>
    <t>КҮҚ 10 кВ-ға қорғау терминалдарын жеткізу және монтаждау бөлігінде "Восточная" ШС жаңарту</t>
  </si>
  <si>
    <t>КҮҚ 10 кВ-ға қорғау терминалдарын жеткізу және монтаждау бөлігінде "Степная" ШС жаңарту</t>
  </si>
  <si>
    <t>"Новая" ШС қайта құру үшін жабдықты сатып алу</t>
  </si>
  <si>
    <t>"Левобережная" ШС қайта құру үшін жабдықты сатып алу</t>
  </si>
  <si>
    <t>"ПНФ" ШС арналған қорғау терминалдары</t>
  </si>
  <si>
    <t>Микропроцессорное устройство релейной защиты и автоматики для замены в ячейках 10 кВ и ПС-110 кВ   10 кВ және ШС-110 кВ ұяшықтарында ауыстыруға арналған релелік қорғаныс пен автоматтандырудың микропроцессорлық құрылғысы</t>
  </si>
  <si>
    <t>Сынақ жиынтықтары (тестер, жүктемеге арналған аспап, сынауға арналған жүйе, АТЖ сынақ қондырғысы)</t>
  </si>
  <si>
    <t>"TRAX" 280 800 a AC трансформаторлар мен шағын станция жабдықтарын кешенді диагностикалау жүйесі</t>
  </si>
  <si>
    <t>Электр энергиясын коммерциялық есепке алудың автоматтандырылған жүйесін енгізу, оның ішінде:</t>
  </si>
  <si>
    <t>ЭКЕАЖ жеке секторын енгізу (төменгі деңгей)</t>
  </si>
  <si>
    <t>Меркурий 225.11 концентраторы</t>
  </si>
  <si>
    <t>110/10 кВ ШС-да "Активтерді басқаруды" бағдарламалық қамтамасыз ету</t>
  </si>
  <si>
    <t>Жобалау-құрылыс жұмыстары, оның ішінде:</t>
  </si>
  <si>
    <t>Трансформаторларды ауыстырумен "Центральная" ШС жобалау және қайта құру</t>
  </si>
  <si>
    <t>Жобалау және сараптамалар</t>
  </si>
  <si>
    <t>"Левобережная" ШС-ны қайта құру үшін күштік трансформаторларды сатып алу</t>
  </si>
  <si>
    <t>"Новая" 110/10 кВ ШС қайта құру</t>
  </si>
  <si>
    <t>"Ильинка" ТА электрмен жабдықтау желілерін қайта құру</t>
  </si>
  <si>
    <t>Геоақпараттық жүйе (ГАЖ)</t>
  </si>
  <si>
    <t>Диспетчерлік қалқанды жаңарту (бейне қабырға) ОДҚ</t>
  </si>
  <si>
    <t>Тағы басқалары</t>
  </si>
  <si>
    <t>Арнайы техника (автогидрокөтергіш-24, экскаватор-тиегіш, апаттық-жөндеу шеберханасы)</t>
  </si>
  <si>
    <t>Жабдықтарды сатып алу (транкингтік радиобайланысты жаңғырту, хроматограф, элегазды анықтауға арналған аспап, сервер)</t>
  </si>
  <si>
    <t>Үнемдеу есебінде</t>
  </si>
  <si>
    <t>қызмет</t>
  </si>
  <si>
    <t>Жалпы бекітілді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</si>
</sst>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7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49" fontId="24" fillId="15" borderId="1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27" xfId="0" applyFont="1" applyBorder="1" applyAlignment="1">
      <alignment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49" fontId="24" fillId="15" borderId="34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vertical="center" wrapText="1"/>
    </xf>
    <xf numFmtId="0" fontId="22" fillId="15" borderId="10" xfId="0" applyFont="1" applyFill="1" applyBorder="1" applyAlignment="1">
      <alignment horizontal="left" vertical="center" wrapText="1"/>
    </xf>
    <xf numFmtId="1" fontId="22" fillId="15" borderId="10" xfId="0" applyNumberFormat="1" applyFont="1" applyFill="1" applyBorder="1" applyAlignment="1">
      <alignment vertical="center" wrapText="1"/>
    </xf>
    <xf numFmtId="3" fontId="22" fillId="15" borderId="10" xfId="0" applyNumberFormat="1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left" vertical="center" wrapText="1"/>
    </xf>
    <xf numFmtId="2" fontId="22" fillId="15" borderId="10" xfId="0" applyNumberFormat="1" applyFont="1" applyFill="1" applyBorder="1" applyAlignment="1">
      <alignment vertical="center" wrapText="1"/>
    </xf>
    <xf numFmtId="4" fontId="22" fillId="15" borderId="10" xfId="0" applyNumberFormat="1" applyFont="1" applyFill="1" applyBorder="1" applyAlignment="1">
      <alignment horizontal="right" vertical="center" wrapText="1"/>
    </xf>
    <xf numFmtId="3" fontId="22" fillId="15" borderId="10" xfId="0" applyNumberFormat="1" applyFont="1" applyFill="1" applyBorder="1" applyAlignment="1">
      <alignment horizontal="right" vertical="center" wrapText="1"/>
    </xf>
    <xf numFmtId="0" fontId="24" fillId="15" borderId="10" xfId="0" applyFont="1" applyFill="1" applyBorder="1" applyAlignment="1">
      <alignment vertical="center" wrapText="1"/>
    </xf>
    <xf numFmtId="166" fontId="22" fillId="15" borderId="10" xfId="0" applyNumberFormat="1" applyFont="1" applyFill="1" applyBorder="1" applyAlignment="1">
      <alignment vertical="center" wrapText="1"/>
    </xf>
    <xf numFmtId="3" fontId="24" fillId="15" borderId="10" xfId="0" applyNumberFormat="1" applyFont="1" applyFill="1" applyBorder="1" applyAlignment="1">
      <alignment horizontal="center" vertical="center" wrapText="1"/>
    </xf>
    <xf numFmtId="167" fontId="22" fillId="15" borderId="10" xfId="0" applyNumberFormat="1" applyFont="1" applyFill="1" applyBorder="1" applyAlignment="1">
      <alignment horizontal="right" vertical="center" wrapText="1"/>
    </xf>
    <xf numFmtId="0" fontId="22" fillId="15" borderId="11" xfId="0" applyFont="1" applyFill="1" applyBorder="1" applyAlignment="1">
      <alignment vertical="center" wrapText="1"/>
    </xf>
    <xf numFmtId="1" fontId="22" fillId="15" borderId="10" xfId="0" applyNumberFormat="1" applyFont="1" applyFill="1" applyBorder="1" applyAlignment="1">
      <alignment horizontal="right" vertical="center" wrapText="1"/>
    </xf>
    <xf numFmtId="0" fontId="22" fillId="15" borderId="13" xfId="0" applyFont="1" applyFill="1" applyBorder="1" applyAlignment="1">
      <alignment vertical="center" wrapText="1"/>
    </xf>
    <xf numFmtId="0" fontId="22" fillId="15" borderId="22" xfId="0" applyFont="1" applyFill="1" applyBorder="1" applyAlignment="1">
      <alignment horizontal="left" vertical="center" wrapText="1"/>
    </xf>
    <xf numFmtId="0" fontId="22" fillId="15" borderId="12" xfId="0" applyFont="1" applyFill="1" applyBorder="1" applyAlignment="1">
      <alignment horizontal="left" vertical="center" wrapText="1"/>
    </xf>
    <xf numFmtId="3" fontId="22" fillId="15" borderId="10" xfId="0" applyNumberFormat="1" applyFont="1" applyFill="1" applyBorder="1" applyAlignment="1">
      <alignment vertical="center" wrapText="1"/>
    </xf>
    <xf numFmtId="3" fontId="24" fillId="15" borderId="10" xfId="0" applyNumberFormat="1" applyFont="1" applyFill="1" applyBorder="1" applyAlignment="1">
      <alignment horizontal="left" vertical="center" wrapText="1"/>
    </xf>
    <xf numFmtId="0" fontId="24" fillId="15" borderId="13" xfId="0" applyFont="1" applyFill="1" applyBorder="1" applyAlignment="1">
      <alignment vertical="center" wrapText="1"/>
    </xf>
    <xf numFmtId="0" fontId="22" fillId="15" borderId="13" xfId="0" applyFont="1" applyFill="1" applyBorder="1" applyAlignment="1">
      <alignment horizontal="left"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3" fontId="24" fillId="15" borderId="13" xfId="0" applyNumberFormat="1" applyFont="1" applyFill="1" applyBorder="1" applyAlignment="1">
      <alignment horizontal="center" vertical="center" wrapText="1"/>
    </xf>
    <xf numFmtId="49" fontId="22" fillId="15" borderId="36" xfId="0" applyNumberFormat="1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left" vertical="center" wrapText="1"/>
    </xf>
    <xf numFmtId="3" fontId="22" fillId="15" borderId="11" xfId="0" applyNumberFormat="1" applyFont="1" applyFill="1" applyBorder="1" applyAlignment="1">
      <alignment horizontal="center" vertical="center" wrapText="1"/>
    </xf>
    <xf numFmtId="0" fontId="24" fillId="15" borderId="24" xfId="0" applyFont="1" applyFill="1" applyBorder="1" applyAlignment="1">
      <alignment horizontal="center" vertical="center" wrapText="1"/>
    </xf>
    <xf numFmtId="0" fontId="24" fillId="15" borderId="25" xfId="0" applyFont="1" applyFill="1" applyBorder="1" applyAlignment="1">
      <alignment vertical="center" wrapText="1"/>
    </xf>
    <xf numFmtId="0" fontId="22" fillId="15" borderId="25" xfId="0" applyFont="1" applyFill="1" applyBorder="1" applyAlignment="1">
      <alignment horizontal="left" vertical="center" wrapText="1"/>
    </xf>
    <xf numFmtId="0" fontId="22" fillId="15" borderId="25" xfId="0" applyFont="1" applyFill="1" applyBorder="1" applyAlignment="1">
      <alignment vertical="center" wrapText="1"/>
    </xf>
    <xf numFmtId="0" fontId="22" fillId="15" borderId="35" xfId="0" applyFont="1" applyFill="1" applyBorder="1" applyAlignment="1">
      <alignment horizontal="left" vertical="center" wrapText="1"/>
    </xf>
    <xf numFmtId="3" fontId="24" fillId="15" borderId="25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left" vertical="center" wrapText="1"/>
    </xf>
    <xf numFmtId="2" fontId="24" fillId="0" borderId="23" xfId="0" applyNumberFormat="1" applyFont="1" applyBorder="1" applyAlignment="1">
      <alignment horizontal="left" vertical="center" wrapText="1"/>
    </xf>
    <xf numFmtId="2" fontId="24" fillId="0" borderId="28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15" borderId="22" xfId="0" applyFont="1" applyFill="1" applyBorder="1" applyAlignment="1">
      <alignment horizontal="left" vertical="center" wrapText="1"/>
    </xf>
    <xf numFmtId="0" fontId="22" fillId="15" borderId="23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left" vertical="center" wrapText="1"/>
    </xf>
    <xf numFmtId="2" fontId="24" fillId="0" borderId="27" xfId="0" applyNumberFormat="1" applyFont="1" applyBorder="1" applyAlignment="1">
      <alignment horizontal="left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left" vertical="center" wrapText="1"/>
    </xf>
    <xf numFmtId="0" fontId="22" fillId="15" borderId="13" xfId="0" applyFont="1" applyFill="1" applyBorder="1" applyAlignment="1">
      <alignment horizontal="left" vertical="center" wrapText="1"/>
    </xf>
    <xf numFmtId="0" fontId="22" fillId="15" borderId="12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15" borderId="30" xfId="0" applyFont="1" applyFill="1" applyBorder="1" applyAlignment="1">
      <alignment horizontal="left" vertical="center" wrapText="1"/>
    </xf>
    <xf numFmtId="0" fontId="22" fillId="15" borderId="32" xfId="0" applyFont="1" applyFill="1" applyBorder="1" applyAlignment="1">
      <alignment horizontal="left" vertical="center" wrapText="1"/>
    </xf>
    <xf numFmtId="0" fontId="22" fillId="15" borderId="20" xfId="0" applyFont="1" applyFill="1" applyBorder="1" applyAlignment="1">
      <alignment horizontal="left" vertical="center" wrapText="1"/>
    </xf>
    <xf numFmtId="0" fontId="22" fillId="15" borderId="29" xfId="0" applyFont="1" applyFill="1" applyBorder="1" applyAlignment="1">
      <alignment horizontal="left" vertical="center" wrapText="1"/>
    </xf>
    <xf numFmtId="0" fontId="22" fillId="15" borderId="31" xfId="0" applyFont="1" applyFill="1" applyBorder="1" applyAlignment="1">
      <alignment horizontal="left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3"/>
  <sheetViews>
    <sheetView tabSelected="1" zoomScale="80" zoomScaleNormal="80" workbookViewId="0">
      <selection activeCell="E4" sqref="E4:F4"/>
    </sheetView>
  </sheetViews>
  <sheetFormatPr defaultRowHeight="15.75" x14ac:dyDescent="0.25"/>
  <cols>
    <col min="1" max="1" width="2" style="4" customWidth="1"/>
    <col min="2" max="2" width="9.140625" style="4"/>
    <col min="3" max="3" width="80" style="4" customWidth="1"/>
    <col min="4" max="4" width="12.5703125" style="11" customWidth="1"/>
    <col min="5" max="5" width="7.85546875" style="4" customWidth="1"/>
    <col min="6" max="6" width="15.28515625" style="4" customWidth="1"/>
    <col min="7" max="7" width="8" style="4" customWidth="1"/>
    <col min="8" max="8" width="13.140625" style="4" customWidth="1"/>
    <col min="9" max="9" width="17.5703125" style="11" customWidth="1"/>
    <col min="10" max="10" width="21.42578125" style="4" customWidth="1"/>
    <col min="11" max="11" width="18.7109375" style="11" customWidth="1"/>
    <col min="12" max="16384" width="9.140625" style="4"/>
  </cols>
  <sheetData>
    <row r="2" spans="2:11" s="1" customFormat="1" ht="18.75" x14ac:dyDescent="0.25">
      <c r="C2" s="58" t="s">
        <v>49</v>
      </c>
      <c r="D2" s="58"/>
      <c r="E2" s="58"/>
      <c r="F2" s="58"/>
      <c r="G2" s="58"/>
      <c r="H2" s="58"/>
      <c r="I2" s="58"/>
      <c r="J2" s="58"/>
      <c r="K2" s="14"/>
    </row>
    <row r="3" spans="2:11" s="1" customFormat="1" ht="16.5" thickBot="1" x14ac:dyDescent="0.3">
      <c r="B3" s="2"/>
      <c r="C3" s="3"/>
      <c r="D3" s="16"/>
      <c r="E3" s="3"/>
      <c r="F3" s="3"/>
      <c r="G3" s="3"/>
      <c r="H3" s="3"/>
      <c r="I3" s="14"/>
      <c r="K3" s="18" t="s">
        <v>60</v>
      </c>
    </row>
    <row r="4" spans="2:11" ht="15.75" customHeight="1" x14ac:dyDescent="0.25">
      <c r="B4" s="61" t="s">
        <v>52</v>
      </c>
      <c r="C4" s="64" t="s">
        <v>50</v>
      </c>
      <c r="D4" s="79" t="s">
        <v>51</v>
      </c>
      <c r="E4" s="72" t="s">
        <v>146</v>
      </c>
      <c r="F4" s="73"/>
      <c r="G4" s="74" t="s">
        <v>55</v>
      </c>
      <c r="H4" s="75"/>
      <c r="I4" s="66" t="s">
        <v>57</v>
      </c>
      <c r="J4" s="69" t="s">
        <v>58</v>
      </c>
      <c r="K4" s="55" t="s">
        <v>59</v>
      </c>
    </row>
    <row r="5" spans="2:11" ht="47.25" x14ac:dyDescent="0.25">
      <c r="B5" s="62"/>
      <c r="C5" s="65"/>
      <c r="D5" s="80"/>
      <c r="E5" s="21" t="s">
        <v>53</v>
      </c>
      <c r="F5" s="21" t="s">
        <v>54</v>
      </c>
      <c r="G5" s="21" t="s">
        <v>53</v>
      </c>
      <c r="H5" s="21" t="s">
        <v>56</v>
      </c>
      <c r="I5" s="67"/>
      <c r="J5" s="70"/>
      <c r="K5" s="56"/>
    </row>
    <row r="6" spans="2:11" ht="16.5" thickBot="1" x14ac:dyDescent="0.3">
      <c r="B6" s="63"/>
      <c r="C6" s="5" t="s">
        <v>61</v>
      </c>
      <c r="D6" s="12"/>
      <c r="E6" s="6"/>
      <c r="F6" s="7">
        <f>F7+F12+F24+F37+F41</f>
        <v>4046863</v>
      </c>
      <c r="G6" s="7"/>
      <c r="H6" s="7">
        <f>H7+H12+H24+H37+H41+H50+H53</f>
        <v>2786442.48832</v>
      </c>
      <c r="I6" s="68"/>
      <c r="J6" s="71"/>
      <c r="K6" s="57"/>
    </row>
    <row r="7" spans="2:11" x14ac:dyDescent="0.25">
      <c r="B7" s="8">
        <v>1</v>
      </c>
      <c r="C7" s="20" t="s">
        <v>62</v>
      </c>
      <c r="D7" s="17"/>
      <c r="E7" s="9"/>
      <c r="F7" s="9">
        <f>SUM(F8:F11)</f>
        <v>60387</v>
      </c>
      <c r="G7" s="9"/>
      <c r="H7" s="9">
        <f>SUM(H8:H11)</f>
        <v>73728</v>
      </c>
      <c r="I7" s="15"/>
      <c r="J7" s="20"/>
      <c r="K7" s="13"/>
    </row>
    <row r="8" spans="2:11" ht="31.5" x14ac:dyDescent="0.25">
      <c r="B8" s="22" t="s">
        <v>0</v>
      </c>
      <c r="C8" s="23" t="s">
        <v>101</v>
      </c>
      <c r="D8" s="24" t="s">
        <v>63</v>
      </c>
      <c r="E8" s="25">
        <v>1</v>
      </c>
      <c r="F8" s="26">
        <v>22931</v>
      </c>
      <c r="G8" s="26"/>
      <c r="H8" s="23"/>
      <c r="I8" s="24" t="s">
        <v>65</v>
      </c>
      <c r="J8" s="24" t="s">
        <v>96</v>
      </c>
      <c r="K8" s="27" t="s">
        <v>94</v>
      </c>
    </row>
    <row r="9" spans="2:11" ht="24.75" customHeight="1" x14ac:dyDescent="0.25">
      <c r="B9" s="22" t="s">
        <v>2</v>
      </c>
      <c r="C9" s="23" t="s">
        <v>104</v>
      </c>
      <c r="D9" s="24" t="s">
        <v>1</v>
      </c>
      <c r="E9" s="28">
        <v>27.37</v>
      </c>
      <c r="F9" s="26">
        <v>7016</v>
      </c>
      <c r="G9" s="29">
        <v>27.37</v>
      </c>
      <c r="H9" s="26">
        <v>15587</v>
      </c>
      <c r="I9" s="76" t="s">
        <v>79</v>
      </c>
      <c r="J9" s="76" t="s">
        <v>97</v>
      </c>
      <c r="K9" s="59" t="s">
        <v>88</v>
      </c>
    </row>
    <row r="10" spans="2:11" ht="22.5" customHeight="1" x14ac:dyDescent="0.25">
      <c r="B10" s="22" t="s">
        <v>3</v>
      </c>
      <c r="C10" s="23" t="s">
        <v>103</v>
      </c>
      <c r="D10" s="24" t="s">
        <v>1</v>
      </c>
      <c r="E10" s="28">
        <v>17.61</v>
      </c>
      <c r="F10" s="26">
        <v>23878</v>
      </c>
      <c r="G10" s="29">
        <v>16.62</v>
      </c>
      <c r="H10" s="26">
        <v>32825</v>
      </c>
      <c r="I10" s="77"/>
      <c r="J10" s="77"/>
      <c r="K10" s="60"/>
    </row>
    <row r="11" spans="2:11" ht="25.5" customHeight="1" x14ac:dyDescent="0.25">
      <c r="B11" s="22" t="s">
        <v>34</v>
      </c>
      <c r="C11" s="23" t="s">
        <v>102</v>
      </c>
      <c r="D11" s="24" t="s">
        <v>63</v>
      </c>
      <c r="E11" s="25">
        <v>39</v>
      </c>
      <c r="F11" s="26">
        <v>6562</v>
      </c>
      <c r="G11" s="30">
        <v>41</v>
      </c>
      <c r="H11" s="26">
        <v>25316</v>
      </c>
      <c r="I11" s="78"/>
      <c r="J11" s="78"/>
      <c r="K11" s="83"/>
    </row>
    <row r="12" spans="2:11" x14ac:dyDescent="0.25">
      <c r="B12" s="10" t="s">
        <v>4</v>
      </c>
      <c r="C12" s="31" t="s">
        <v>105</v>
      </c>
      <c r="D12" s="24"/>
      <c r="E12" s="32"/>
      <c r="F12" s="33">
        <f>SUM(F13:F23)</f>
        <v>743258</v>
      </c>
      <c r="G12" s="33"/>
      <c r="H12" s="33">
        <f>SUM(H13:H23)</f>
        <v>186467</v>
      </c>
      <c r="I12" s="24"/>
      <c r="J12" s="24"/>
      <c r="K12" s="27"/>
    </row>
    <row r="13" spans="2:11" ht="31.5" x14ac:dyDescent="0.25">
      <c r="B13" s="22" t="s">
        <v>5</v>
      </c>
      <c r="C13" s="23" t="s">
        <v>106</v>
      </c>
      <c r="D13" s="24" t="s">
        <v>63</v>
      </c>
      <c r="E13" s="25">
        <v>25</v>
      </c>
      <c r="F13" s="26">
        <v>5728</v>
      </c>
      <c r="G13" s="30">
        <v>25</v>
      </c>
      <c r="H13" s="26">
        <v>10698</v>
      </c>
      <c r="I13" s="24" t="s">
        <v>74</v>
      </c>
      <c r="J13" s="24" t="s">
        <v>97</v>
      </c>
      <c r="K13" s="27" t="s">
        <v>94</v>
      </c>
    </row>
    <row r="14" spans="2:11" ht="31.5" customHeight="1" x14ac:dyDescent="0.25">
      <c r="B14" s="22" t="s">
        <v>6</v>
      </c>
      <c r="C14" s="23" t="s">
        <v>107</v>
      </c>
      <c r="D14" s="24" t="s">
        <v>78</v>
      </c>
      <c r="E14" s="25">
        <v>1</v>
      </c>
      <c r="F14" s="26">
        <v>19135</v>
      </c>
      <c r="G14" s="26"/>
      <c r="H14" s="23"/>
      <c r="I14" s="24" t="s">
        <v>80</v>
      </c>
      <c r="J14" s="76" t="s">
        <v>96</v>
      </c>
      <c r="K14" s="27" t="s">
        <v>91</v>
      </c>
    </row>
    <row r="15" spans="2:11" ht="31.5" x14ac:dyDescent="0.25">
      <c r="B15" s="22" t="s">
        <v>7</v>
      </c>
      <c r="C15" s="23" t="s">
        <v>108</v>
      </c>
      <c r="D15" s="24" t="s">
        <v>78</v>
      </c>
      <c r="E15" s="25">
        <v>11</v>
      </c>
      <c r="F15" s="26">
        <v>120821</v>
      </c>
      <c r="G15" s="26"/>
      <c r="H15" s="23"/>
      <c r="I15" s="24" t="s">
        <v>81</v>
      </c>
      <c r="J15" s="77"/>
      <c r="K15" s="27" t="s">
        <v>91</v>
      </c>
    </row>
    <row r="16" spans="2:11" ht="31.5" customHeight="1" x14ac:dyDescent="0.25">
      <c r="B16" s="22" t="s">
        <v>8</v>
      </c>
      <c r="C16" s="23" t="s">
        <v>110</v>
      </c>
      <c r="D16" s="24" t="s">
        <v>78</v>
      </c>
      <c r="E16" s="25">
        <v>1</v>
      </c>
      <c r="F16" s="26">
        <v>3976</v>
      </c>
      <c r="G16" s="26"/>
      <c r="H16" s="23"/>
      <c r="I16" s="24" t="s">
        <v>65</v>
      </c>
      <c r="J16" s="77"/>
      <c r="K16" s="27" t="s">
        <v>70</v>
      </c>
    </row>
    <row r="17" spans="2:12" ht="31.5" customHeight="1" x14ac:dyDescent="0.25">
      <c r="B17" s="22" t="s">
        <v>9</v>
      </c>
      <c r="C17" s="23" t="s">
        <v>109</v>
      </c>
      <c r="D17" s="24" t="s">
        <v>1</v>
      </c>
      <c r="E17" s="25">
        <v>5</v>
      </c>
      <c r="F17" s="26">
        <v>59643</v>
      </c>
      <c r="G17" s="26"/>
      <c r="H17" s="23"/>
      <c r="I17" s="24" t="s">
        <v>82</v>
      </c>
      <c r="J17" s="78"/>
      <c r="K17" s="27" t="s">
        <v>71</v>
      </c>
    </row>
    <row r="18" spans="2:12" ht="39" customHeight="1" x14ac:dyDescent="0.25">
      <c r="B18" s="22" t="s">
        <v>10</v>
      </c>
      <c r="C18" s="23" t="s">
        <v>111</v>
      </c>
      <c r="D18" s="24" t="s">
        <v>1</v>
      </c>
      <c r="E18" s="32">
        <v>5.0999999999999996</v>
      </c>
      <c r="F18" s="26">
        <v>28071</v>
      </c>
      <c r="G18" s="34"/>
      <c r="H18" s="26">
        <v>28071</v>
      </c>
      <c r="I18" s="24" t="s">
        <v>65</v>
      </c>
      <c r="J18" s="76" t="s">
        <v>73</v>
      </c>
      <c r="K18" s="27" t="s">
        <v>68</v>
      </c>
    </row>
    <row r="19" spans="2:12" ht="45.75" customHeight="1" x14ac:dyDescent="0.25">
      <c r="B19" s="22" t="s">
        <v>11</v>
      </c>
      <c r="C19" s="23" t="s">
        <v>112</v>
      </c>
      <c r="D19" s="24" t="s">
        <v>1</v>
      </c>
      <c r="E19" s="32">
        <v>9.7850000000000001</v>
      </c>
      <c r="F19" s="26">
        <v>42075</v>
      </c>
      <c r="G19" s="34"/>
      <c r="H19" s="26">
        <v>21165</v>
      </c>
      <c r="I19" s="24" t="s">
        <v>79</v>
      </c>
      <c r="J19" s="78"/>
      <c r="K19" s="27" t="s">
        <v>71</v>
      </c>
    </row>
    <row r="20" spans="2:12" ht="34.5" customHeight="1" x14ac:dyDescent="0.25">
      <c r="B20" s="22" t="s">
        <v>12</v>
      </c>
      <c r="C20" s="23" t="s">
        <v>113</v>
      </c>
      <c r="D20" s="24" t="s">
        <v>78</v>
      </c>
      <c r="E20" s="25">
        <v>6</v>
      </c>
      <c r="F20" s="26">
        <v>18126</v>
      </c>
      <c r="G20" s="25">
        <v>6</v>
      </c>
      <c r="H20" s="26">
        <v>17080</v>
      </c>
      <c r="I20" s="24" t="s">
        <v>84</v>
      </c>
      <c r="J20" s="35" t="s">
        <v>73</v>
      </c>
      <c r="K20" s="27" t="s">
        <v>70</v>
      </c>
      <c r="L20" s="11"/>
    </row>
    <row r="21" spans="2:12" ht="34.5" customHeight="1" x14ac:dyDescent="0.25">
      <c r="B21" s="22" t="s">
        <v>13</v>
      </c>
      <c r="C21" s="23" t="s">
        <v>114</v>
      </c>
      <c r="D21" s="24" t="s">
        <v>78</v>
      </c>
      <c r="E21" s="25">
        <v>4</v>
      </c>
      <c r="F21" s="26">
        <v>34723</v>
      </c>
      <c r="G21" s="25">
        <v>4</v>
      </c>
      <c r="H21" s="26">
        <v>23203</v>
      </c>
      <c r="I21" s="24" t="s">
        <v>83</v>
      </c>
      <c r="J21" s="35" t="s">
        <v>73</v>
      </c>
      <c r="K21" s="27" t="s">
        <v>88</v>
      </c>
    </row>
    <row r="22" spans="2:12" ht="60" customHeight="1" x14ac:dyDescent="0.25">
      <c r="B22" s="22" t="s">
        <v>14</v>
      </c>
      <c r="C22" s="23" t="s">
        <v>115</v>
      </c>
      <c r="D22" s="24" t="s">
        <v>63</v>
      </c>
      <c r="E22" s="25">
        <v>4</v>
      </c>
      <c r="F22" s="26">
        <v>324640</v>
      </c>
      <c r="G22" s="26"/>
      <c r="H22" s="23"/>
      <c r="I22" s="24" t="s">
        <v>65</v>
      </c>
      <c r="J22" s="23" t="s">
        <v>98</v>
      </c>
      <c r="K22" s="27" t="s">
        <v>67</v>
      </c>
    </row>
    <row r="23" spans="2:12" ht="34.5" customHeight="1" x14ac:dyDescent="0.25">
      <c r="B23" s="22" t="s">
        <v>15</v>
      </c>
      <c r="C23" s="23" t="s">
        <v>116</v>
      </c>
      <c r="D23" s="24" t="s">
        <v>78</v>
      </c>
      <c r="E23" s="25">
        <v>5</v>
      </c>
      <c r="F23" s="26">
        <v>86320</v>
      </c>
      <c r="G23" s="36">
        <v>5</v>
      </c>
      <c r="H23" s="26">
        <v>86250</v>
      </c>
      <c r="I23" s="24" t="s">
        <v>65</v>
      </c>
      <c r="J23" s="23" t="s">
        <v>73</v>
      </c>
      <c r="K23" s="27" t="s">
        <v>90</v>
      </c>
    </row>
    <row r="24" spans="2:12" x14ac:dyDescent="0.25">
      <c r="B24" s="10" t="s">
        <v>16</v>
      </c>
      <c r="C24" s="31" t="s">
        <v>117</v>
      </c>
      <c r="D24" s="24"/>
      <c r="E24" s="32"/>
      <c r="F24" s="33">
        <f>SUM(F25:F34)</f>
        <v>1428739</v>
      </c>
      <c r="G24" s="33"/>
      <c r="H24" s="33">
        <f>SUM(H25:H34)+H35+H36</f>
        <v>846770.98531999998</v>
      </c>
      <c r="I24" s="24"/>
      <c r="J24" s="37"/>
      <c r="K24" s="27"/>
    </row>
    <row r="25" spans="2:12" ht="15.75" customHeight="1" x14ac:dyDescent="0.25">
      <c r="B25" s="22" t="s">
        <v>17</v>
      </c>
      <c r="C25" s="23" t="s">
        <v>118</v>
      </c>
      <c r="D25" s="24" t="s">
        <v>63</v>
      </c>
      <c r="E25" s="25">
        <v>1</v>
      </c>
      <c r="F25" s="26">
        <v>971530</v>
      </c>
      <c r="G25" s="26"/>
      <c r="H25" s="23"/>
      <c r="I25" s="24" t="s">
        <v>85</v>
      </c>
      <c r="J25" s="76" t="s">
        <v>96</v>
      </c>
      <c r="K25" s="38" t="s">
        <v>89</v>
      </c>
    </row>
    <row r="26" spans="2:12" ht="31.5" x14ac:dyDescent="0.25">
      <c r="B26" s="22" t="s">
        <v>25</v>
      </c>
      <c r="C26" s="23" t="s">
        <v>119</v>
      </c>
      <c r="D26" s="24" t="s">
        <v>63</v>
      </c>
      <c r="E26" s="25">
        <v>1</v>
      </c>
      <c r="F26" s="26">
        <v>105175</v>
      </c>
      <c r="G26" s="26"/>
      <c r="H26" s="23"/>
      <c r="I26" s="24" t="s">
        <v>74</v>
      </c>
      <c r="J26" s="77"/>
      <c r="K26" s="27" t="s">
        <v>92</v>
      </c>
    </row>
    <row r="27" spans="2:12" ht="31.5" customHeight="1" x14ac:dyDescent="0.25">
      <c r="B27" s="22" t="s">
        <v>26</v>
      </c>
      <c r="C27" s="23" t="s">
        <v>120</v>
      </c>
      <c r="D27" s="24" t="s">
        <v>63</v>
      </c>
      <c r="E27" s="25">
        <v>1</v>
      </c>
      <c r="F27" s="26">
        <v>132610</v>
      </c>
      <c r="G27" s="26"/>
      <c r="H27" s="23"/>
      <c r="I27" s="24" t="s">
        <v>65</v>
      </c>
      <c r="J27" s="77"/>
      <c r="K27" s="59" t="s">
        <v>89</v>
      </c>
    </row>
    <row r="28" spans="2:12" ht="31.5" x14ac:dyDescent="0.25">
      <c r="B28" s="22" t="s">
        <v>27</v>
      </c>
      <c r="C28" s="23" t="s">
        <v>121</v>
      </c>
      <c r="D28" s="24" t="s">
        <v>63</v>
      </c>
      <c r="E28" s="23">
        <v>1</v>
      </c>
      <c r="F28" s="26">
        <v>67677</v>
      </c>
      <c r="G28" s="26"/>
      <c r="H28" s="23"/>
      <c r="I28" s="24" t="s">
        <v>74</v>
      </c>
      <c r="J28" s="77"/>
      <c r="K28" s="60"/>
    </row>
    <row r="29" spans="2:12" ht="31.5" x14ac:dyDescent="0.25">
      <c r="B29" s="22" t="s">
        <v>28</v>
      </c>
      <c r="C29" s="23" t="s">
        <v>122</v>
      </c>
      <c r="D29" s="24" t="s">
        <v>63</v>
      </c>
      <c r="E29" s="23">
        <v>1</v>
      </c>
      <c r="F29" s="26">
        <v>102431</v>
      </c>
      <c r="G29" s="26"/>
      <c r="H29" s="23"/>
      <c r="I29" s="24" t="s">
        <v>74</v>
      </c>
      <c r="J29" s="78"/>
      <c r="K29" s="60"/>
    </row>
    <row r="30" spans="2:12" ht="31.5" x14ac:dyDescent="0.25">
      <c r="B30" s="22" t="s">
        <v>29</v>
      </c>
      <c r="C30" s="23" t="s">
        <v>123</v>
      </c>
      <c r="D30" s="24" t="s">
        <v>63</v>
      </c>
      <c r="E30" s="23"/>
      <c r="F30" s="26"/>
      <c r="G30" s="30">
        <v>109</v>
      </c>
      <c r="H30" s="26">
        <v>52232.647319999996</v>
      </c>
      <c r="I30" s="24" t="s">
        <v>65</v>
      </c>
      <c r="J30" s="39" t="s">
        <v>73</v>
      </c>
      <c r="K30" s="27" t="s">
        <v>69</v>
      </c>
    </row>
    <row r="31" spans="2:12" ht="31.5" x14ac:dyDescent="0.25">
      <c r="B31" s="22" t="s">
        <v>40</v>
      </c>
      <c r="C31" s="23" t="s">
        <v>124</v>
      </c>
      <c r="D31" s="24" t="s">
        <v>63</v>
      </c>
      <c r="E31" s="23"/>
      <c r="F31" s="26"/>
      <c r="G31" s="30">
        <v>4</v>
      </c>
      <c r="H31" s="26">
        <v>111525.788</v>
      </c>
      <c r="I31" s="24" t="s">
        <v>65</v>
      </c>
      <c r="J31" s="39" t="s">
        <v>73</v>
      </c>
      <c r="K31" s="27" t="s">
        <v>69</v>
      </c>
    </row>
    <row r="32" spans="2:12" ht="31.5" x14ac:dyDescent="0.25">
      <c r="B32" s="22" t="s">
        <v>41</v>
      </c>
      <c r="C32" s="23" t="s">
        <v>125</v>
      </c>
      <c r="D32" s="24"/>
      <c r="E32" s="23"/>
      <c r="F32" s="26"/>
      <c r="G32" s="30">
        <v>82</v>
      </c>
      <c r="H32" s="26">
        <v>123560.55</v>
      </c>
      <c r="I32" s="24" t="s">
        <v>75</v>
      </c>
      <c r="J32" s="39" t="s">
        <v>73</v>
      </c>
      <c r="K32" s="27" t="s">
        <v>69</v>
      </c>
    </row>
    <row r="33" spans="2:11" ht="63" x14ac:dyDescent="0.25">
      <c r="B33" s="22" t="s">
        <v>42</v>
      </c>
      <c r="C33" s="23" t="s">
        <v>126</v>
      </c>
      <c r="D33" s="24" t="s">
        <v>63</v>
      </c>
      <c r="E33" s="23"/>
      <c r="F33" s="26"/>
      <c r="G33" s="30">
        <v>312</v>
      </c>
      <c r="H33" s="26">
        <v>225816</v>
      </c>
      <c r="I33" s="24" t="s">
        <v>66</v>
      </c>
      <c r="J33" s="39" t="s">
        <v>73</v>
      </c>
      <c r="K33" s="27" t="s">
        <v>69</v>
      </c>
    </row>
    <row r="34" spans="2:11" ht="34.5" customHeight="1" x14ac:dyDescent="0.25">
      <c r="B34" s="22" t="s">
        <v>46</v>
      </c>
      <c r="C34" s="23" t="s">
        <v>32</v>
      </c>
      <c r="D34" s="24" t="s">
        <v>63</v>
      </c>
      <c r="E34" s="23">
        <v>14</v>
      </c>
      <c r="F34" s="26">
        <v>49316</v>
      </c>
      <c r="G34" s="30">
        <v>14</v>
      </c>
      <c r="H34" s="26">
        <v>44291</v>
      </c>
      <c r="I34" s="24" t="s">
        <v>66</v>
      </c>
      <c r="J34" s="23" t="s">
        <v>73</v>
      </c>
      <c r="K34" s="27" t="s">
        <v>93</v>
      </c>
    </row>
    <row r="35" spans="2:11" ht="34.5" customHeight="1" x14ac:dyDescent="0.25">
      <c r="B35" s="22" t="s">
        <v>47</v>
      </c>
      <c r="C35" s="23" t="s">
        <v>127</v>
      </c>
      <c r="D35" s="24"/>
      <c r="E35" s="23"/>
      <c r="F35" s="26"/>
      <c r="G35" s="30">
        <v>11</v>
      </c>
      <c r="H35" s="26">
        <f>200445+33950</f>
        <v>234395</v>
      </c>
      <c r="I35" s="24" t="s">
        <v>66</v>
      </c>
      <c r="J35" s="23" t="s">
        <v>73</v>
      </c>
      <c r="K35" s="27" t="s">
        <v>67</v>
      </c>
    </row>
    <row r="36" spans="2:11" ht="34.5" customHeight="1" x14ac:dyDescent="0.25">
      <c r="B36" s="22" t="s">
        <v>48</v>
      </c>
      <c r="C36" s="23" t="s">
        <v>128</v>
      </c>
      <c r="D36" s="24" t="s">
        <v>63</v>
      </c>
      <c r="E36" s="23"/>
      <c r="F36" s="26"/>
      <c r="G36" s="30">
        <v>1</v>
      </c>
      <c r="H36" s="26">
        <v>54950</v>
      </c>
      <c r="I36" s="24" t="s">
        <v>66</v>
      </c>
      <c r="J36" s="23" t="s">
        <v>73</v>
      </c>
      <c r="K36" s="27" t="s">
        <v>70</v>
      </c>
    </row>
    <row r="37" spans="2:11" ht="31.5" x14ac:dyDescent="0.25">
      <c r="B37" s="10" t="s">
        <v>18</v>
      </c>
      <c r="C37" s="31" t="s">
        <v>129</v>
      </c>
      <c r="D37" s="24"/>
      <c r="E37" s="23"/>
      <c r="F37" s="33">
        <f>SUM(F38:F40)</f>
        <v>59159</v>
      </c>
      <c r="G37" s="33"/>
      <c r="H37" s="33">
        <f t="shared" ref="H37" si="0">SUM(H38:H40)</f>
        <v>65269.894</v>
      </c>
      <c r="I37" s="24"/>
      <c r="J37" s="35"/>
      <c r="K37" s="27"/>
    </row>
    <row r="38" spans="2:11" ht="46.5" customHeight="1" x14ac:dyDescent="0.25">
      <c r="B38" s="22" t="s">
        <v>19</v>
      </c>
      <c r="C38" s="23" t="s">
        <v>130</v>
      </c>
      <c r="D38" s="24" t="s">
        <v>77</v>
      </c>
      <c r="E38" s="40">
        <v>238</v>
      </c>
      <c r="F38" s="26">
        <v>30000</v>
      </c>
      <c r="G38" s="30">
        <v>750</v>
      </c>
      <c r="H38" s="26">
        <f>64401.714+128.803+739.377</f>
        <v>65269.894</v>
      </c>
      <c r="I38" s="84" t="s">
        <v>86</v>
      </c>
      <c r="J38" s="35" t="s">
        <v>99</v>
      </c>
      <c r="K38" s="81" t="s">
        <v>95</v>
      </c>
    </row>
    <row r="39" spans="2:11" ht="17.25" customHeight="1" x14ac:dyDescent="0.25">
      <c r="B39" s="22" t="s">
        <v>20</v>
      </c>
      <c r="C39" s="23" t="s">
        <v>131</v>
      </c>
      <c r="D39" s="24" t="s">
        <v>63</v>
      </c>
      <c r="E39" s="40">
        <v>50</v>
      </c>
      <c r="F39" s="26">
        <v>2379</v>
      </c>
      <c r="G39" s="26"/>
      <c r="H39" s="23"/>
      <c r="I39" s="85"/>
      <c r="J39" s="76" t="s">
        <v>96</v>
      </c>
      <c r="K39" s="82"/>
    </row>
    <row r="40" spans="2:11" x14ac:dyDescent="0.25">
      <c r="B40" s="22" t="s">
        <v>30</v>
      </c>
      <c r="C40" s="23" t="s">
        <v>132</v>
      </c>
      <c r="D40" s="24" t="s">
        <v>31</v>
      </c>
      <c r="E40" s="40">
        <v>1</v>
      </c>
      <c r="F40" s="26">
        <v>26780</v>
      </c>
      <c r="G40" s="26"/>
      <c r="H40" s="23"/>
      <c r="I40" s="85"/>
      <c r="J40" s="78"/>
      <c r="K40" s="82"/>
    </row>
    <row r="41" spans="2:11" x14ac:dyDescent="0.25">
      <c r="B41" s="10" t="s">
        <v>21</v>
      </c>
      <c r="C41" s="31" t="s">
        <v>133</v>
      </c>
      <c r="D41" s="24"/>
      <c r="E41" s="23"/>
      <c r="F41" s="33">
        <f>SUM(F42:F45)</f>
        <v>1755320</v>
      </c>
      <c r="G41" s="33"/>
      <c r="H41" s="33">
        <f>SUM(H42:H45)+H46+H47+H48+H49</f>
        <v>1368948.6089999999</v>
      </c>
      <c r="I41" s="41"/>
      <c r="J41" s="23"/>
      <c r="K41" s="27"/>
    </row>
    <row r="42" spans="2:11" ht="31.5" x14ac:dyDescent="0.25">
      <c r="B42" s="22" t="s">
        <v>22</v>
      </c>
      <c r="C42" s="23" t="s">
        <v>134</v>
      </c>
      <c r="D42" s="24" t="s">
        <v>64</v>
      </c>
      <c r="E42" s="23">
        <v>1</v>
      </c>
      <c r="F42" s="26">
        <v>717320</v>
      </c>
      <c r="G42" s="26"/>
      <c r="H42" s="23"/>
      <c r="I42" s="24" t="s">
        <v>75</v>
      </c>
      <c r="J42" s="23" t="s">
        <v>96</v>
      </c>
      <c r="K42" s="27" t="s">
        <v>70</v>
      </c>
    </row>
    <row r="43" spans="2:11" x14ac:dyDescent="0.25">
      <c r="B43" s="22" t="s">
        <v>23</v>
      </c>
      <c r="C43" s="23" t="s">
        <v>135</v>
      </c>
      <c r="D43" s="24" t="s">
        <v>145</v>
      </c>
      <c r="E43" s="23"/>
      <c r="F43" s="26"/>
      <c r="G43" s="30">
        <v>23</v>
      </c>
      <c r="H43" s="26">
        <v>126133</v>
      </c>
      <c r="I43" s="24"/>
      <c r="J43" s="23" t="s">
        <v>100</v>
      </c>
      <c r="K43" s="27"/>
    </row>
    <row r="44" spans="2:11" ht="25.5" customHeight="1" x14ac:dyDescent="0.25">
      <c r="B44" s="22" t="s">
        <v>24</v>
      </c>
      <c r="C44" s="23" t="s">
        <v>136</v>
      </c>
      <c r="D44" s="24" t="s">
        <v>64</v>
      </c>
      <c r="E44" s="23">
        <v>2</v>
      </c>
      <c r="F44" s="26">
        <v>519000</v>
      </c>
      <c r="G44" s="23">
        <v>2</v>
      </c>
      <c r="H44" s="26">
        <v>518800</v>
      </c>
      <c r="I44" s="24" t="s">
        <v>65</v>
      </c>
      <c r="J44" s="23" t="s">
        <v>72</v>
      </c>
      <c r="K44" s="27" t="s">
        <v>87</v>
      </c>
    </row>
    <row r="45" spans="2:11" ht="25.5" customHeight="1" x14ac:dyDescent="0.25">
      <c r="B45" s="22" t="s">
        <v>36</v>
      </c>
      <c r="C45" s="23" t="s">
        <v>33</v>
      </c>
      <c r="D45" s="24" t="s">
        <v>64</v>
      </c>
      <c r="E45" s="23">
        <v>2</v>
      </c>
      <c r="F45" s="26">
        <v>519000</v>
      </c>
      <c r="G45" s="23">
        <v>2</v>
      </c>
      <c r="H45" s="26">
        <v>518800</v>
      </c>
      <c r="I45" s="24" t="s">
        <v>65</v>
      </c>
      <c r="J45" s="23" t="s">
        <v>72</v>
      </c>
      <c r="K45" s="27" t="s">
        <v>87</v>
      </c>
    </row>
    <row r="46" spans="2:11" ht="25.5" customHeight="1" x14ac:dyDescent="0.25">
      <c r="B46" s="22" t="s">
        <v>37</v>
      </c>
      <c r="C46" s="23" t="s">
        <v>137</v>
      </c>
      <c r="D46" s="24" t="s">
        <v>76</v>
      </c>
      <c r="E46" s="23"/>
      <c r="F46" s="26"/>
      <c r="G46" s="23">
        <v>1</v>
      </c>
      <c r="H46" s="26">
        <v>114477.63800000001</v>
      </c>
      <c r="I46" s="24" t="s">
        <v>65</v>
      </c>
      <c r="J46" s="23" t="s">
        <v>72</v>
      </c>
      <c r="K46" s="27" t="s">
        <v>67</v>
      </c>
    </row>
    <row r="47" spans="2:11" ht="25.5" customHeight="1" x14ac:dyDescent="0.25">
      <c r="B47" s="22" t="s">
        <v>38</v>
      </c>
      <c r="C47" s="23" t="s">
        <v>138</v>
      </c>
      <c r="D47" s="24" t="s">
        <v>76</v>
      </c>
      <c r="E47" s="23"/>
      <c r="F47" s="26"/>
      <c r="G47" s="23">
        <v>1</v>
      </c>
      <c r="H47" s="26">
        <f>22096.66+665.825+247.486</f>
        <v>23009.971000000001</v>
      </c>
      <c r="I47" s="24" t="s">
        <v>65</v>
      </c>
      <c r="J47" s="23" t="s">
        <v>72</v>
      </c>
      <c r="K47" s="27" t="s">
        <v>67</v>
      </c>
    </row>
    <row r="48" spans="2:11" ht="25.5" customHeight="1" x14ac:dyDescent="0.25">
      <c r="B48" s="22" t="s">
        <v>39</v>
      </c>
      <c r="C48" s="23" t="s">
        <v>139</v>
      </c>
      <c r="D48" s="24" t="s">
        <v>64</v>
      </c>
      <c r="E48" s="23"/>
      <c r="F48" s="26"/>
      <c r="G48" s="23">
        <v>1</v>
      </c>
      <c r="H48" s="26">
        <v>14490</v>
      </c>
      <c r="I48" s="24" t="s">
        <v>65</v>
      </c>
      <c r="J48" s="23" t="s">
        <v>72</v>
      </c>
      <c r="K48" s="27" t="s">
        <v>67</v>
      </c>
    </row>
    <row r="49" spans="2:11" ht="25.5" customHeight="1" x14ac:dyDescent="0.25">
      <c r="B49" s="22" t="s">
        <v>45</v>
      </c>
      <c r="C49" s="23" t="s">
        <v>140</v>
      </c>
      <c r="D49" s="24" t="s">
        <v>64</v>
      </c>
      <c r="E49" s="23"/>
      <c r="F49" s="26"/>
      <c r="G49" s="23">
        <v>1</v>
      </c>
      <c r="H49" s="26">
        <v>53238</v>
      </c>
      <c r="I49" s="24" t="s">
        <v>65</v>
      </c>
      <c r="J49" s="23" t="s">
        <v>72</v>
      </c>
      <c r="K49" s="27" t="s">
        <v>67</v>
      </c>
    </row>
    <row r="50" spans="2:11" x14ac:dyDescent="0.25">
      <c r="B50" s="19" t="s">
        <v>35</v>
      </c>
      <c r="C50" s="42" t="s">
        <v>141</v>
      </c>
      <c r="D50" s="43"/>
      <c r="E50" s="37"/>
      <c r="F50" s="44"/>
      <c r="G50" s="44"/>
      <c r="H50" s="45">
        <f>H51+H52</f>
        <v>132428</v>
      </c>
      <c r="I50" s="43"/>
      <c r="J50" s="23"/>
      <c r="K50" s="27"/>
    </row>
    <row r="51" spans="2:11" ht="31.5" x14ac:dyDescent="0.25">
      <c r="B51" s="22" t="s">
        <v>43</v>
      </c>
      <c r="C51" s="23" t="s">
        <v>142</v>
      </c>
      <c r="D51" s="24" t="s">
        <v>64</v>
      </c>
      <c r="E51" s="23"/>
      <c r="F51" s="23"/>
      <c r="G51" s="23">
        <v>3</v>
      </c>
      <c r="H51" s="26">
        <v>82264</v>
      </c>
      <c r="I51" s="24" t="s">
        <v>66</v>
      </c>
      <c r="J51" s="23" t="s">
        <v>72</v>
      </c>
      <c r="K51" s="27" t="s">
        <v>70</v>
      </c>
    </row>
    <row r="52" spans="2:11" ht="31.5" x14ac:dyDescent="0.25">
      <c r="B52" s="46" t="s">
        <v>44</v>
      </c>
      <c r="C52" s="35" t="s">
        <v>143</v>
      </c>
      <c r="D52" s="47" t="s">
        <v>64</v>
      </c>
      <c r="E52" s="35"/>
      <c r="F52" s="35"/>
      <c r="G52" s="35">
        <v>4</v>
      </c>
      <c r="H52" s="48">
        <v>50164</v>
      </c>
      <c r="I52" s="47" t="s">
        <v>66</v>
      </c>
      <c r="J52" s="35" t="s">
        <v>72</v>
      </c>
      <c r="K52" s="38" t="s">
        <v>67</v>
      </c>
    </row>
    <row r="53" spans="2:11" ht="16.5" thickBot="1" x14ac:dyDescent="0.3">
      <c r="B53" s="49">
        <v>7</v>
      </c>
      <c r="C53" s="50" t="s">
        <v>144</v>
      </c>
      <c r="D53" s="51"/>
      <c r="E53" s="52"/>
      <c r="F53" s="52"/>
      <c r="G53" s="52"/>
      <c r="H53" s="54">
        <v>112830</v>
      </c>
      <c r="I53" s="51" t="s">
        <v>66</v>
      </c>
      <c r="J53" s="52" t="s">
        <v>72</v>
      </c>
      <c r="K53" s="53" t="s">
        <v>67</v>
      </c>
    </row>
  </sheetData>
  <mergeCells count="19">
    <mergeCell ref="J39:J40"/>
    <mergeCell ref="K38:K40"/>
    <mergeCell ref="I9:I11"/>
    <mergeCell ref="K9:K11"/>
    <mergeCell ref="I38:I40"/>
    <mergeCell ref="J9:J11"/>
    <mergeCell ref="K4:K6"/>
    <mergeCell ref="C2:J2"/>
    <mergeCell ref="K27:K29"/>
    <mergeCell ref="B4:B6"/>
    <mergeCell ref="C4:C5"/>
    <mergeCell ref="I4:I6"/>
    <mergeCell ref="J4:J6"/>
    <mergeCell ref="E4:F4"/>
    <mergeCell ref="G4:H4"/>
    <mergeCell ref="J14:J17"/>
    <mergeCell ref="J18:J19"/>
    <mergeCell ref="D4:D5"/>
    <mergeCell ref="J25:J29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2021-01-11T05:45:59Z</dcterms:modified>
</cp:coreProperties>
</file>